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'0503721'!$D$24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'0503721'!$F$62</definedName>
    <definedName name="ID_125816504" localSheetId="0">'0503721'!$H$62</definedName>
    <definedName name="ID_125816508" localSheetId="0">'0503721'!$H$42</definedName>
    <definedName name="ID_125816512" localSheetId="0">'0503721'!$D$65</definedName>
    <definedName name="ID_125816514" localSheetId="0">'0503721'!$F$146</definedName>
    <definedName name="ID_125816517" localSheetId="0">'0503721'!$F$135</definedName>
    <definedName name="ID_125816519" localSheetId="0">'0503721'!$E$76</definedName>
    <definedName name="ID_125816520" localSheetId="0">'0503721'!$F$80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'0503721'!$C$71</definedName>
    <definedName name="ID_125816527" localSheetId="0">'0503721'!$D$71</definedName>
    <definedName name="ID_125816528" localSheetId="0">'0503721'!$C$80</definedName>
    <definedName name="ID_125816532" localSheetId="0">'0503721'!$E$50</definedName>
    <definedName name="ID_125816533" localSheetId="0">'0503721'!$F$51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'0503721'!$C$33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'0503721'!$F$42</definedName>
    <definedName name="ID_125816569" localSheetId="0">'0503721'!$F$65</definedName>
    <definedName name="ID_125816572" localSheetId="0">'0503721'!$E$135</definedName>
    <definedName name="ID_125816576" localSheetId="0">'0503721'!$D$42</definedName>
    <definedName name="ID_125816577" localSheetId="0">'0503721'!$E$95</definedName>
    <definedName name="ID_125816578" localSheetId="0">'0503721'!$G$80</definedName>
    <definedName name="ID_125816579" localSheetId="0">'0503721'!$G$135</definedName>
    <definedName name="ID_125816580" localSheetId="0">'0503721'!$E$141</definedName>
    <definedName name="ID_125816583" localSheetId="0">'0503721'!$D$76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'0503721'!$F$27</definedName>
    <definedName name="ID_125816618" localSheetId="0">'0503721'!$F$68</definedName>
    <definedName name="ID_125816620" localSheetId="0">'0503721'!$D$113</definedName>
    <definedName name="ID_125816623" localSheetId="0">'0503721'!$E$62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'0503721'!$E$42</definedName>
    <definedName name="ID_125816909" localSheetId="0">'0503721'!$G$42</definedName>
    <definedName name="ID_125817038" localSheetId="0">'0503721'!$G$65</definedName>
    <definedName name="ID_125817086" localSheetId="0">'0503721'!$G$146</definedName>
    <definedName name="ID_125817153" localSheetId="0">'0503721'!$H$71</definedName>
    <definedName name="ID_125817159" localSheetId="0">'0503721'!$E$144</definedName>
    <definedName name="ID_125817160" localSheetId="0">'0503721'!$G$144</definedName>
    <definedName name="ID_125817163" localSheetId="0">'0503721'!$D$68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'0503721'!$G$50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'0503721'!$H$33</definedName>
    <definedName name="ID_125817219" localSheetId="0">'0503721'!$H$140</definedName>
    <definedName name="ID_125817222" localSheetId="0">'0503721'!$G$143</definedName>
    <definedName name="ID_125817224" localSheetId="0">'0503721'!$G$76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'0503721'!$H$51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'0503721'!$C$45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'0503721'!$H$97</definedName>
    <definedName name="ID_125817281" localSheetId="0">'0503721'!$C$27</definedName>
    <definedName name="ID_125817282" localSheetId="0">'0503721'!$D$27</definedName>
    <definedName name="ID_125817286" localSheetId="0">'0503721'!$G$68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'0503721'!$E$33</definedName>
    <definedName name="ID_125817295" localSheetId="0">'0503721'!$G$130</definedName>
    <definedName name="ID_125817298" localSheetId="0">'0503721'!$G$62</definedName>
    <definedName name="ID_125817300" localSheetId="0">'0503721'!$D$62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'0503721'!$F$71</definedName>
    <definedName name="ID_125817310" localSheetId="0">'0503721'!$F$144</definedName>
    <definedName name="ID_125817311" localSheetId="0">'0503721'!$G$98</definedName>
    <definedName name="ID_125817312" localSheetId="0">'0503721'!$C$76</definedName>
    <definedName name="ID_125817494" localSheetId="0">'0503721'!$G$45</definedName>
    <definedName name="ID_125817495" localSheetId="0">'0503721'!$H$45</definedName>
    <definedName name="ID_125817504" localSheetId="0">'0503721'!$G$51</definedName>
    <definedName name="ID_125817509" localSheetId="0">'0503721'!$E$142</definedName>
    <definedName name="ID_125817510" localSheetId="0">'0503721'!$D$163</definedName>
    <definedName name="ID_125817511" localSheetId="0">'0503721'!$F$45</definedName>
    <definedName name="ID_125817558" localSheetId="0">'0503721'!$E$101</definedName>
    <definedName name="ID_125817665" localSheetId="0">'0503721'!$C$51</definedName>
    <definedName name="ID_125817678" localSheetId="0">'0503721'!$D$51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'0503721'!$F$33</definedName>
    <definedName name="ID_125817727" localSheetId="0">'0503721'!$H$65</definedName>
    <definedName name="ID_125817731" localSheetId="0">'0503721'!$C$42</definedName>
    <definedName name="ID_125817733" localSheetId="0">'0503721'!$G$71</definedName>
    <definedName name="ID_125817734" localSheetId="0">'0503721'!$H$76</definedName>
    <definedName name="ID_125817735" localSheetId="0">'0503721'!$E$80</definedName>
    <definedName name="ID_125817736" localSheetId="0">'0503721'!$C$68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'0503721'!$C$50</definedName>
    <definedName name="ID_125817755" localSheetId="0">'0503721'!$D$50</definedName>
    <definedName name="ID_125817756" localSheetId="0">'0503721'!$E$45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'0503721'!$C$62</definedName>
    <definedName name="ID_125817805" localSheetId="0">'0503721'!$F$143</definedName>
    <definedName name="ID_125817808" localSheetId="0">'0503721'!$C$65</definedName>
    <definedName name="ID_125817810" localSheetId="0">'0503721'!$E$65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'0503721'!$D$80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'0503721'!$F$50</definedName>
    <definedName name="ID_125817831" localSheetId="0">'0503721'!$E$51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'0503721'!$E$68</definedName>
    <definedName name="ID_125817869" localSheetId="0">'0503721'!$H$100</definedName>
    <definedName name="ID_125817870" localSheetId="0">'0503721'!$F$103</definedName>
    <definedName name="ID_125817871" localSheetId="0">'0503721'!$C$24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'0503721'!$G$33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'0503721'!$F$76</definedName>
    <definedName name="ID_125817892" localSheetId="0">'0503721'!$H$80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'0503721'!$H$50</definedName>
    <definedName name="ID_125817903" localSheetId="0">'0503721'!$F$163</definedName>
    <definedName name="ID_125817904" localSheetId="0">'0503721'!$E$92</definedName>
    <definedName name="ID_125817905" localSheetId="0">'0503721'!$D$45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'0503721'!$B$51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'0503721'!$B$76</definedName>
    <definedName name="ID_584830952" localSheetId="0">'0503721'!$B$80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'0503721'!$B$63:$J$63</definedName>
    <definedName name="T_30200296427" localSheetId="0">'0503721'!$B$69:$J$69</definedName>
    <definedName name="T_30200296437" localSheetId="0">'0503721'!$B$34:$J$35</definedName>
    <definedName name="T_30200296447" localSheetId="0">'0503721'!$B$43:$J$43</definedName>
    <definedName name="T_30200296457" localSheetId="0">'0503721'!$B$89:$J$89</definedName>
    <definedName name="T_30200296467" localSheetId="0">'0503721'!$B$19:$J$19</definedName>
    <definedName name="T_30200296477" localSheetId="0">'0503721'!$B$25:$J$25</definedName>
    <definedName name="T_30200296487" localSheetId="0">'0503721'!$C$182:$H$191</definedName>
    <definedName name="T_30200296497" localSheetId="0">'0503721'!$B$28:$J$28</definedName>
    <definedName name="T_30200296507" localSheetId="0">'0503721'!$B$52:$J$54</definedName>
    <definedName name="T_30200296517" localSheetId="0">'0503721'!$B$77:$J$78</definedName>
    <definedName name="T_30200296527" localSheetId="0">'0503721'!$B$22:$J$22</definedName>
    <definedName name="T_30200296537" localSheetId="0">'0503721'!$B$109:$J$109</definedName>
    <definedName name="T_30200296547" localSheetId="0">'0503721'!$B$57:$J$60</definedName>
    <definedName name="T_30200296557" localSheetId="0">'0503721'!$B$31:$J$31</definedName>
    <definedName name="T_30200296567" localSheetId="0">'0503721'!$B$66:$J$66</definedName>
    <definedName name="T_30200296577" localSheetId="0">'0503721'!$B$72:$J$74</definedName>
    <definedName name="T_30200296587" localSheetId="0">'0503721'!$B$46:$J$48</definedName>
    <definedName name="T_30200296597" localSheetId="0">'0503721'!$B$81:$J$81</definedName>
    <definedName name="T_30200296607" localSheetId="0">'0503721'!$B$106:$J$106</definedName>
    <definedName name="TR_30200296417" localSheetId="0">'0503721'!$B$63:$J$63</definedName>
    <definedName name="TR_30200296427" localSheetId="0">'0503721'!$B$69:$J$69</definedName>
    <definedName name="TR_30200296437_2365586133" localSheetId="0">'0503721'!$B$34:$J$34</definedName>
    <definedName name="TR_30200296437_2365586134" localSheetId="0">'0503721'!$B$35:$J$35</definedName>
    <definedName name="TR_30200296447" localSheetId="0">'0503721'!$B$43:$J$43</definedName>
    <definedName name="TR_30200296457_2365586156" localSheetId="0">'0503721'!$B$89:$J$89</definedName>
    <definedName name="TR_30200296467" localSheetId="0">'0503721'!$B$19:$J$19</definedName>
    <definedName name="TR_30200296477" localSheetId="0">'0503721'!$B$25:$J$25</definedName>
    <definedName name="TR_30200296487" localSheetId="0">'0503721'!$C$182:$H$191</definedName>
    <definedName name="TR_30200296497_2365586132" localSheetId="0">'0503721'!$B$28:$J$28</definedName>
    <definedName name="TR_30200296507_2365586144" localSheetId="0">'0503721'!$B$52:$J$52</definedName>
    <definedName name="TR_30200296507_2365586145" localSheetId="0">'0503721'!$B$53:$J$53</definedName>
    <definedName name="TR_30200296507_2365586146" localSheetId="0">'0503721'!$B$54:$J$54</definedName>
    <definedName name="TR_30200296517_2365586154" localSheetId="0">'0503721'!$B$77:$J$77</definedName>
    <definedName name="TR_30200296517_2365586155" localSheetId="0">'0503721'!$B$78:$J$78</definedName>
    <definedName name="TR_30200296527_2365586122" localSheetId="0">'0503721'!$B$22:$J$22</definedName>
    <definedName name="TR_30200296537" localSheetId="0">'0503721'!$B$109:$J$109</definedName>
    <definedName name="TR_30200296547_2365586147" localSheetId="0">'0503721'!$B$57:$J$57</definedName>
    <definedName name="TR_30200296547_2365586148" localSheetId="0">'0503721'!$B$58:$J$58</definedName>
    <definedName name="TR_30200296547_2365586149" localSheetId="0">'0503721'!$B$59:$J$59</definedName>
    <definedName name="TR_30200296547_2365586150" localSheetId="0">'0503721'!$B$60:$J$60</definedName>
    <definedName name="TR_30200296557" localSheetId="0">'0503721'!$B$31:$J$31</definedName>
    <definedName name="TR_30200296567" localSheetId="0">'0503721'!$B$66:$J$66</definedName>
    <definedName name="TR_30200296577_2365586151" localSheetId="0">'0503721'!$B$72:$J$72</definedName>
    <definedName name="TR_30200296577_2365586152" localSheetId="0">'0503721'!$B$73:$J$73</definedName>
    <definedName name="TR_30200296577_2365586153" localSheetId="0">'0503721'!$B$74:$J$74</definedName>
    <definedName name="TR_30200296587_2365586138" localSheetId="0">'0503721'!$B$46:$J$46</definedName>
    <definedName name="TR_30200296587_2365586139" localSheetId="0">'0503721'!$B$47:$J$47</definedName>
    <definedName name="TR_30200296587_2365586141" localSheetId="0">'0503721'!$B$48:$J$48</definedName>
    <definedName name="TR_30200296597" localSheetId="0">'0503721'!$B$81:$J$81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F155"/>
  <c r="F154" s="1"/>
  <c r="E155"/>
  <c r="G154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H130" s="1"/>
  <c r="G131"/>
  <c r="G130" s="1"/>
  <c r="G129" s="1"/>
  <c r="F131"/>
  <c r="E131"/>
  <c r="F130"/>
  <c r="E130"/>
  <c r="E129" s="1"/>
  <c r="E91" s="1"/>
  <c r="H128"/>
  <c r="H127"/>
  <c r="H125" s="1"/>
  <c r="H126"/>
  <c r="G125"/>
  <c r="F125"/>
  <c r="E125"/>
  <c r="H124"/>
  <c r="H117" s="1"/>
  <c r="H123"/>
  <c r="G117"/>
  <c r="F117"/>
  <c r="E117"/>
  <c r="H116"/>
  <c r="H114" s="1"/>
  <c r="H115"/>
  <c r="G114"/>
  <c r="F114"/>
  <c r="E114"/>
  <c r="H113"/>
  <c r="H111" s="1"/>
  <c r="H112"/>
  <c r="G111"/>
  <c r="F111"/>
  <c r="E111"/>
  <c r="H109"/>
  <c r="H108"/>
  <c r="H106"/>
  <c r="H105"/>
  <c r="H104"/>
  <c r="G104"/>
  <c r="F104"/>
  <c r="E104"/>
  <c r="H103"/>
  <c r="H101" s="1"/>
  <c r="H102"/>
  <c r="G101"/>
  <c r="F101"/>
  <c r="E101"/>
  <c r="H100"/>
  <c r="H98" s="1"/>
  <c r="H99"/>
  <c r="G98"/>
  <c r="F98"/>
  <c r="E98"/>
  <c r="H97"/>
  <c r="H95" s="1"/>
  <c r="H96"/>
  <c r="G95"/>
  <c r="G94" s="1"/>
  <c r="G91" s="1"/>
  <c r="F95"/>
  <c r="F94" s="1"/>
  <c r="E95"/>
  <c r="E94"/>
  <c r="H93"/>
  <c r="H89"/>
  <c r="H88"/>
  <c r="G88"/>
  <c r="F88"/>
  <c r="E88"/>
  <c r="H81"/>
  <c r="H80" s="1"/>
  <c r="G80"/>
  <c r="F80"/>
  <c r="E80"/>
  <c r="H78"/>
  <c r="H77"/>
  <c r="H76" s="1"/>
  <c r="G76"/>
  <c r="F76"/>
  <c r="E76"/>
  <c r="H74"/>
  <c r="H73"/>
  <c r="H71" s="1"/>
  <c r="H72"/>
  <c r="G71"/>
  <c r="F71"/>
  <c r="E71"/>
  <c r="H69"/>
  <c r="H68" s="1"/>
  <c r="G68"/>
  <c r="F68"/>
  <c r="E68"/>
  <c r="H66"/>
  <c r="H65"/>
  <c r="G65"/>
  <c r="F65"/>
  <c r="E65"/>
  <c r="H63"/>
  <c r="H62" s="1"/>
  <c r="G62"/>
  <c r="F62"/>
  <c r="E62"/>
  <c r="H60"/>
  <c r="H59"/>
  <c r="H58"/>
  <c r="H57"/>
  <c r="H56" s="1"/>
  <c r="G56"/>
  <c r="F56"/>
  <c r="E56"/>
  <c r="E50" s="1"/>
  <c r="H54"/>
  <c r="H53"/>
  <c r="H51" s="1"/>
  <c r="H52"/>
  <c r="G51"/>
  <c r="G50" s="1"/>
  <c r="F51"/>
  <c r="F50" s="1"/>
  <c r="E51"/>
  <c r="H48"/>
  <c r="H47"/>
  <c r="H46"/>
  <c r="H45" s="1"/>
  <c r="G45"/>
  <c r="F45"/>
  <c r="E45"/>
  <c r="H43"/>
  <c r="H42"/>
  <c r="G42"/>
  <c r="F42"/>
  <c r="E42"/>
  <c r="H35"/>
  <c r="H33" s="1"/>
  <c r="H34"/>
  <c r="G33"/>
  <c r="F33"/>
  <c r="E33"/>
  <c r="H31"/>
  <c r="H30" s="1"/>
  <c r="G30"/>
  <c r="F30"/>
  <c r="E30"/>
  <c r="H28"/>
  <c r="H27"/>
  <c r="G27"/>
  <c r="F27"/>
  <c r="E27"/>
  <c r="H25"/>
  <c r="H24"/>
  <c r="G24"/>
  <c r="G17" s="1"/>
  <c r="G92" s="1"/>
  <c r="F24"/>
  <c r="E24"/>
  <c r="H22"/>
  <c r="H21"/>
  <c r="G21"/>
  <c r="F21"/>
  <c r="E21"/>
  <c r="H19"/>
  <c r="H18" s="1"/>
  <c r="G18"/>
  <c r="F18"/>
  <c r="F17" s="1"/>
  <c r="E18"/>
  <c r="E17" s="1"/>
  <c r="H17" l="1"/>
  <c r="E92"/>
  <c r="F129"/>
  <c r="H154"/>
  <c r="H129" s="1"/>
  <c r="F91"/>
  <c r="F92"/>
  <c r="H50"/>
  <c r="H94"/>
  <c r="H91" l="1"/>
  <c r="H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<sst xmlns="http://schemas.openxmlformats.org/spreadsheetml/2006/main" count="456" uniqueCount="330">
  <si>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</si>
  <si>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</si>
  <si>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</si>
  <si>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</si>
  <si>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</si>
  <si>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</si>
  <si>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</si>
  <si>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</si>
  <si>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</si>
  <si>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</si>
  <si>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</si>
  <si>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</si>
  <si>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</si>
  <si>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</si>
  <si>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</si>
  <si>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</si>
  <si>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</si>
  <si>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</si>
  <si>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</si>
  <si>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</si>
  <si>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</si>
  <si>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</si>
  <si>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</si>
  <si>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</si>
  <si>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14740000206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</si>
  <si>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</si>
  <si>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</si>
  <si>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</si>
  <si>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</si>
  <si>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</si>
  <si>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</si>
  <si>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</si>
  <si>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</si>
  <si>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</si>
  <si>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</si>
  <si>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</si>
  <si>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</si>
  <si>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</si>
  <si>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</si>
  <si>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</si>
  <si>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</si>
  <si>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</si>
  <si>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</si>
  <si>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</si>
  <si>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</si>
  <si>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</si>
  <si>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</si>
  <si>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</si>
  <si>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</si>
  <si>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</si>
  <si>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</si>
  <si>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</si>
  <si>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</si>
  <si>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</si>
  <si>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</si>
  <si>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</si>
  <si>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</si>
  <si>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</si>
  <si>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</si>
  <si>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</si>
  <si>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</si>
  <si>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</si>
  <si>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</si>
  <si>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</si>
  <si>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</si>
  <si>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</si>
  <si>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</si>
  <si>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</si>
  <si>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</si>
  <si>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</si>
  <si>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</si>
  <si>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</si>
  <si>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</si>
  <si>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</si>
  <si>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</si>
  <si>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</si>
  <si>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</si>
  <si>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</si>
  <si>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</si>
  <si>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</si>
  <si>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</si>
  <si>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</si>
  <si>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</si>
  <si>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</si>
  <si>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</si>
  <si>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</si>
  <si>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</si>
  <si>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</si>
  <si>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</si>
  <si>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</si>
  <si>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</si>
  <si>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</si>
  <si>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</si>
  <si>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</si>
  <si>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</si>
  <si>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</si>
  <si>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</si>
  <si>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</si>
  <si>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</si>
  <si>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</si>
  <si>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</si>
  <si>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</si>
  <si>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</si>
  <si>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</si>
  <si>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</si>
  <si>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</si>
  <si>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</si>
  <si>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</si>
  <si>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</si>
  <si>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</si>
  <si>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</si>
  <si>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</si>
  <si>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</si>
  <si>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</si>
  <si>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</si>
  <si>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</si>
  <si>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</si>
  <si>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</si>
  <si>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</si>
  <si>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</si>
  <si>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</si>
  <si>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</si>
  <si>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</si>
  <si>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</si>
  <si>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</si>
  <si>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</si>
  <si>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</si>
  <si>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</si>
  <si>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</si>
  <si>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</si>
  <si>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</si>
  <si>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</si>
  <si>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</si>
  <si>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</si>
  <si>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</si>
  <si>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</si>
  <si>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</si>
  <si>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</si>
  <si>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</si>
  <si>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</si>
  <si>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</si>
  <si>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</si>
  <si>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</si>
  <si>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</si>
  <si>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</si>
  <si>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</si>
  <si>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</si>
  <si>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</si>
  <si>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</si>
  <si>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</si>
  <si>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</si>
  <si>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</si>
  <si>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</si>
  <si>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</si>
  <si>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</si>
  <si>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</si>
  <si>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</si>
  <si>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</si>
  <si>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</si>
  <si>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</si>
  <si>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</si>
  <si>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</si>
  <si>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</si>
  <si>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</si>
  <si>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</si>
  <si>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</si>
  <si>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</si>
  <si>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</si>
  <si>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</si>
  <si>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</si>
  <si>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</si>
  <si>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</si>
  <si>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</si>
  <si>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</si>
  <si>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</si>
  <si>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</si>
  <si>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</si>
  <si>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</si>
  <si>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</si>
  <si>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</si>
  <si>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</si>
  <si>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</si>
  <si>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</si>
  <si>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</si>
  <si>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</si>
  <si>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</si>
  <si>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</si>
  <si>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</si>
  <si>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</si>
  <si>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</si>
  <si>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</si>
  <si>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</si>
  <si>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</si>
  <si>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</si>
  <si>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</si>
  <si>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</si>
  <si>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</si>
  <si>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</si>
  <si>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</si>
  <si>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</si>
  <si>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</si>
  <si>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</si>
  <si>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</si>
  <si>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</si>
  <si>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</si>
  <si>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</si>
  <si>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</si>
  <si>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</si>
  <si>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</si>
  <si>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</si>
  <si>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</si>
  <si>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</si>
  <si>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</si>
  <si>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</si>
  <si>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</si>
  <si>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</si>
  <si>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</si>
  <si>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</si>
  <si>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</si>
  <si>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</si>
  <si>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</si>
  <si>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</si>
  <si>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</si>
  <si>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</si>
  <si>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</si>
  <si>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</si>
  <si>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</si>
  <si>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</si>
  <si>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</si>
  <si>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</si>
  <si>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</si>
  <si>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</si>
  <si>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</si>
  <si>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</si>
  <si>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</si>
  <si>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</si>
  <si>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</si>
  <si>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</si>
  <si>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</si>
  <si>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</si>
  <si>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</si>
  <si>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</si>
  <si>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</si>
  <si>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</si>
  <si>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</si>
  <si>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</si>
  <si>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</si>
  <si>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</si>
  <si>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</si>
  <si>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</si>
  <si>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</si>
  <si>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</si>
  <si>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</si>
  <si>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</si>
  <si>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</si>
  <si>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</si>
  <si>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</si>
  <si>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</si>
  <si>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</si>
  <si>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</si>
  <si>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</si>
  <si>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</si>
  <si>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</si>
  <si>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</si>
  <si>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</si>
  <si>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</si>
  <si>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</si>
  <si>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</si>
  <si>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</si>
  <si>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</si>
  <si>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</si>
  <si>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</si>
  <si>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</si>
  <si>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</si>
  <si>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</si>
  <si>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</si>
  <si>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</si>
  <si>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</si>
  <si>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</si>
  <si>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</si>
  <si>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</si>
  <si>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</si>
  <si>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</si>
  <si>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</si>
  <si>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</si>
  <si>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</si>
  <si>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</si>
  <si>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</si>
  <si>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</si>
  <si>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</si>
  <si>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</si>
  <si>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</si>
  <si>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</si>
  <si>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</si>
  <si>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</si>
  <si>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</si>
  <si>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</si>
  <si>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</si>
  <si>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</si>
  <si>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Емельянова Н.В.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</si>
  <si>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</si>
  <si>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</si>
  <si>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</si>
  <si>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</si>
  <si>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</si>
  <si>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</si>
  <si>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</si>
  <si>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</si>
  <si>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</si>
  <si>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</si>
  <si>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</si>
  <si>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</si>
  <si>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</si>
  <si>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</si>
  <si>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</si>
  <si>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</si>
  <si>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</si>
  <si>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</si>
  <si>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</si>
  <si>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</si>
  <si>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</si>
  <si>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</si>
  <si>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</si>
  <si>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</si>
  <si>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 о. директора</t>
  </si>
  <si>
    <t>Чайка Е.В.</t>
  </si>
  <si>
    <t>гл. специалист</t>
  </si>
  <si>
    <t>Жилякова А. 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</si>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</sst>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right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8989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6" zoomScaleNormal="100" workbookViewId="0">
      <selection activeCell="A172" sqref="A172:XFD177"/>
    </sheetView>
  </sheetViews>
  <sheetFormatPr defaultRowHeight="15"/>
  <cols>
    <col min="1" max="1" width="4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1" t="s">
        <v>0</v>
      </c>
      <c r="C2" s="192"/>
      <c r="D2" s="192"/>
      <c r="E2" s="192"/>
      <c r="F2" s="192"/>
      <c r="G2" s="19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4" t="s">
        <v>8</v>
      </c>
      <c r="E4" s="194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95" t="s">
        <v>13</v>
      </c>
      <c r="D5" s="195"/>
      <c r="E5" s="195"/>
      <c r="F5" s="195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96"/>
      <c r="D6" s="196"/>
      <c r="E6" s="196"/>
      <c r="F6" s="196"/>
      <c r="G6" s="8" t="s">
        <v>19</v>
      </c>
      <c r="H6" s="14">
        <v>3128020366</v>
      </c>
      <c r="I6" s="5"/>
      <c r="J6" s="6" t="s">
        <v>20</v>
      </c>
    </row>
    <row r="7" spans="2:10" ht="45" customHeight="1">
      <c r="B7" s="12" t="s">
        <v>21</v>
      </c>
      <c r="C7" s="196" t="s">
        <v>22</v>
      </c>
      <c r="D7" s="196"/>
      <c r="E7" s="196"/>
      <c r="F7" s="19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97" t="s">
        <v>27</v>
      </c>
      <c r="D8" s="197"/>
      <c r="E8" s="197"/>
      <c r="F8" s="197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95"/>
      <c r="D9" s="195"/>
      <c r="E9" s="195"/>
      <c r="F9" s="195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8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8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280379.03999999998</v>
      </c>
      <c r="F17" s="40">
        <f>F18+F21+F24+F27+F30+F33+F42+F45</f>
        <v>23483519.84</v>
      </c>
      <c r="G17" s="40">
        <f>G18+G21+G24+G27+G30+G33+G42+G45</f>
        <v>115321.8</v>
      </c>
      <c r="H17" s="41">
        <f>H18+H21+H24+H27+H30+H33+H42+H45</f>
        <v>23879220.68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19288886.489999998</v>
      </c>
      <c r="G21" s="45">
        <f>SUM(G22:G23)</f>
        <v>53912.800000000003</v>
      </c>
      <c r="H21" s="46">
        <f>SUM(H22:H23)</f>
        <v>19342799.289999999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19288886.489999998</v>
      </c>
      <c r="G22" s="62">
        <v>53912.800000000003</v>
      </c>
      <c r="H22" s="59">
        <f>SUM(E22:G22)</f>
        <v>19342799.289999999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280379.03999999998</v>
      </c>
      <c r="F27" s="45">
        <f>SUM(F28:F29)</f>
        <v>0</v>
      </c>
      <c r="G27" s="45">
        <f>SUM(G28:G29)</f>
        <v>0</v>
      </c>
      <c r="H27" s="46">
        <f>SUM(H28:H29)</f>
        <v>280379.03999999998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280379.03999999998</v>
      </c>
      <c r="F28" s="57">
        <v>0</v>
      </c>
      <c r="G28" s="62">
        <v>0</v>
      </c>
      <c r="H28" s="59">
        <f>SUM(E28:G28)</f>
        <v>280379.03999999998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0</v>
      </c>
      <c r="G33" s="45">
        <f>SUM(G34:G36)</f>
        <v>1430</v>
      </c>
      <c r="H33" s="46">
        <f>SUM(H34:H36)</f>
        <v>1430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-827142.03</v>
      </c>
      <c r="G34" s="64">
        <v>1430</v>
      </c>
      <c r="H34" s="59">
        <f>SUM(E34:G34)</f>
        <v>-825712.03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827142.03</v>
      </c>
      <c r="G35" s="64">
        <v>0</v>
      </c>
      <c r="H35" s="59">
        <f>SUM(E35:G35)</f>
        <v>827142.03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88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89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0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SUM(E46:E49)</f>
        <v>0</v>
      </c>
      <c r="F45" s="88">
        <f>SUM(F46:F49)</f>
        <v>4194633.3500000006</v>
      </c>
      <c r="G45" s="88">
        <f>SUM(G46:G49)</f>
        <v>59979</v>
      </c>
      <c r="H45" s="89">
        <f>SUM(H46:H49)</f>
        <v>4254612.3500000006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0</v>
      </c>
      <c r="F46" s="92">
        <v>24914.19</v>
      </c>
      <c r="G46" s="92">
        <v>0</v>
      </c>
      <c r="H46" s="87">
        <f>SUM(E46:G46)</f>
        <v>24914.19</v>
      </c>
    </row>
    <row r="47" spans="2:10" s="6" customFormat="1" ht="33.75">
      <c r="B47" s="90" t="s">
        <v>105</v>
      </c>
      <c r="C47" s="83" t="s">
        <v>101</v>
      </c>
      <c r="D47" s="91" t="s">
        <v>106</v>
      </c>
      <c r="E47" s="92">
        <v>0</v>
      </c>
      <c r="F47" s="92">
        <v>4169719.16</v>
      </c>
      <c r="G47" s="92">
        <v>0</v>
      </c>
      <c r="H47" s="87">
        <f t="shared" ref="H47:H48" si="0">SUM(E47:G47)</f>
        <v>4169719.16</v>
      </c>
    </row>
    <row r="48" spans="2:10" s="6" customFormat="1" ht="33.75">
      <c r="B48" s="90" t="s">
        <v>107</v>
      </c>
      <c r="C48" s="83" t="s">
        <v>101</v>
      </c>
      <c r="D48" s="91" t="s">
        <v>108</v>
      </c>
      <c r="E48" s="92">
        <v>0</v>
      </c>
      <c r="F48" s="92">
        <v>0</v>
      </c>
      <c r="G48" s="92">
        <v>59979</v>
      </c>
      <c r="H48" s="87">
        <f t="shared" si="0"/>
        <v>59979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80</v>
      </c>
      <c r="D50" s="44" t="s">
        <v>110</v>
      </c>
      <c r="E50" s="94">
        <f>E51+E56+E62+E65+E68+E71+E76+E80+E88</f>
        <v>280379.04000000004</v>
      </c>
      <c r="F50" s="94">
        <f>F51+F56+F62+F65+F68+F71+F76+F80+F88</f>
        <v>19654391.960000001</v>
      </c>
      <c r="G50" s="94">
        <f>G51+G56+G62+G65+G68+G71+G76+G80+G88</f>
        <v>214187.7</v>
      </c>
      <c r="H50" s="95">
        <f>H51+H56+H62+H65+H68+H71+H76+H80+H88</f>
        <v>20148958.699999999</v>
      </c>
    </row>
    <row r="51" spans="2:10" s="6" customFormat="1" ht="12">
      <c r="B51" s="42" t="s">
        <v>111</v>
      </c>
      <c r="C51" s="43" t="s">
        <v>85</v>
      </c>
      <c r="D51" s="44" t="s">
        <v>112</v>
      </c>
      <c r="E51" s="88">
        <f>SUM(E52:E55)</f>
        <v>186618.79</v>
      </c>
      <c r="F51" s="88">
        <f>SUM(F52:F55)</f>
        <v>13961148.07</v>
      </c>
      <c r="G51" s="88">
        <f>SUM(G52:G55)</f>
        <v>41976.17</v>
      </c>
      <c r="H51" s="89">
        <f>SUM(H52:H55)</f>
        <v>14189743.029999999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0</v>
      </c>
      <c r="F52" s="96">
        <v>10713815.710000001</v>
      </c>
      <c r="G52" s="96">
        <v>32239.75</v>
      </c>
      <c r="H52" s="87">
        <f>SUM(E52:G52)</f>
        <v>10746055.460000001</v>
      </c>
    </row>
    <row r="53" spans="2:10" s="6" customFormat="1" ht="11.25">
      <c r="B53" s="90" t="s">
        <v>115</v>
      </c>
      <c r="C53" s="83" t="s">
        <v>85</v>
      </c>
      <c r="D53" s="91" t="s">
        <v>116</v>
      </c>
      <c r="E53" s="96">
        <v>0</v>
      </c>
      <c r="F53" s="96">
        <v>3247332.36</v>
      </c>
      <c r="G53" s="96">
        <v>9736.42</v>
      </c>
      <c r="H53" s="87">
        <f t="shared" ref="H53:H54" si="1">SUM(E53:G53)</f>
        <v>3257068.78</v>
      </c>
    </row>
    <row r="54" spans="2:10" s="6" customFormat="1" ht="11.25">
      <c r="B54" s="90" t="s">
        <v>117</v>
      </c>
      <c r="C54" s="83" t="s">
        <v>85</v>
      </c>
      <c r="D54" s="91" t="s">
        <v>118</v>
      </c>
      <c r="E54" s="96">
        <v>186618.79</v>
      </c>
      <c r="F54" s="96">
        <v>0</v>
      </c>
      <c r="G54" s="96">
        <v>0</v>
      </c>
      <c r="H54" s="87">
        <f t="shared" si="1"/>
        <v>186618.79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88</v>
      </c>
      <c r="D56" s="44" t="s">
        <v>120</v>
      </c>
      <c r="E56" s="88">
        <f>SUM(E57:E61)</f>
        <v>0</v>
      </c>
      <c r="F56" s="88">
        <f>SUM(F57:F61)</f>
        <v>3719626.95</v>
      </c>
      <c r="G56" s="88">
        <f>SUM(G57:G61)</f>
        <v>13312.529999999999</v>
      </c>
      <c r="H56" s="89">
        <f>SUM(H57:H61)</f>
        <v>3732939.4799999995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42031.199999999997</v>
      </c>
      <c r="G57" s="96">
        <v>0</v>
      </c>
      <c r="H57" s="87">
        <f>SUM(E57:G57)</f>
        <v>42031.199999999997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807695.7</v>
      </c>
      <c r="G58" s="96">
        <v>23.73</v>
      </c>
      <c r="H58" s="87">
        <f t="shared" ref="H58:H60" si="2">SUM(E58:G58)</f>
        <v>807719.42999999993</v>
      </c>
    </row>
    <row r="59" spans="2:10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112664.43</v>
      </c>
      <c r="G59" s="96">
        <v>0</v>
      </c>
      <c r="H59" s="87">
        <f t="shared" si="2"/>
        <v>112664.43</v>
      </c>
    </row>
    <row r="60" spans="2:10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2757235.62</v>
      </c>
      <c r="G60" s="96">
        <v>13288.8</v>
      </c>
      <c r="H60" s="87">
        <f t="shared" si="2"/>
        <v>2770524.42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129</v>
      </c>
      <c r="C62" s="43" t="s">
        <v>102</v>
      </c>
      <c r="D62" s="44" t="s">
        <v>130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131</v>
      </c>
      <c r="C65" s="43" t="s">
        <v>112</v>
      </c>
      <c r="D65" s="44" t="s">
        <v>132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133</v>
      </c>
      <c r="C68" s="43" t="s">
        <v>130</v>
      </c>
      <c r="D68" s="44" t="s">
        <v>134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135</v>
      </c>
      <c r="C71" s="43" t="s">
        <v>132</v>
      </c>
      <c r="D71" s="44" t="s">
        <v>136</v>
      </c>
      <c r="E71" s="88">
        <f>SUM(E72:E75)</f>
        <v>93760.25</v>
      </c>
      <c r="F71" s="88">
        <f>SUM(F72:F75)</f>
        <v>44613</v>
      </c>
      <c r="G71" s="88">
        <f>SUM(G72:G75)</f>
        <v>0</v>
      </c>
      <c r="H71" s="88">
        <f>SUM(H72:H75)</f>
        <v>138373.25</v>
      </c>
    </row>
    <row r="72" spans="2:10" s="6" customFormat="1" ht="11.25">
      <c r="B72" s="90" t="s">
        <v>137</v>
      </c>
      <c r="C72" s="83" t="s">
        <v>132</v>
      </c>
      <c r="D72" s="91" t="s">
        <v>138</v>
      </c>
      <c r="E72" s="96">
        <v>0</v>
      </c>
      <c r="F72" s="96">
        <v>14301.24</v>
      </c>
      <c r="G72" s="96">
        <v>0</v>
      </c>
      <c r="H72" s="87">
        <f>SUM(E72:G72)</f>
        <v>14301.24</v>
      </c>
    </row>
    <row r="73" spans="2:10" s="6" customFormat="1" ht="22.5">
      <c r="B73" s="90" t="s">
        <v>139</v>
      </c>
      <c r="C73" s="83" t="s">
        <v>132</v>
      </c>
      <c r="D73" s="91" t="s">
        <v>140</v>
      </c>
      <c r="E73" s="96">
        <v>93760.25</v>
      </c>
      <c r="F73" s="96">
        <v>0</v>
      </c>
      <c r="G73" s="96">
        <v>0</v>
      </c>
      <c r="H73" s="87">
        <f t="shared" ref="H73:H74" si="3">SUM(E73:G73)</f>
        <v>93760.25</v>
      </c>
    </row>
    <row r="74" spans="2:10" s="6" customFormat="1" ht="11.25">
      <c r="B74" s="90" t="s">
        <v>141</v>
      </c>
      <c r="C74" s="83" t="s">
        <v>132</v>
      </c>
      <c r="D74" s="91" t="s">
        <v>142</v>
      </c>
      <c r="E74" s="96">
        <v>0</v>
      </c>
      <c r="F74" s="96">
        <v>30311.759999999998</v>
      </c>
      <c r="G74" s="96">
        <v>0</v>
      </c>
      <c r="H74" s="87">
        <f t="shared" si="3"/>
        <v>30311.759999999998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143</v>
      </c>
      <c r="C76" s="43" t="s">
        <v>134</v>
      </c>
      <c r="D76" s="44" t="s">
        <v>144</v>
      </c>
      <c r="E76" s="88">
        <f>SUM(E77:E79)</f>
        <v>0</v>
      </c>
      <c r="F76" s="88">
        <f>SUM(F77:F79)</f>
        <v>1487322.94</v>
      </c>
      <c r="G76" s="88">
        <f>SUM(G77:G79)</f>
        <v>158899</v>
      </c>
      <c r="H76" s="89">
        <f>SUM(H77:H79)</f>
        <v>1646221.94</v>
      </c>
    </row>
    <row r="77" spans="2:10" s="6" customFormat="1" ht="11.25">
      <c r="B77" s="90" t="s">
        <v>145</v>
      </c>
      <c r="C77" s="83" t="s">
        <v>134</v>
      </c>
      <c r="D77" s="91" t="s">
        <v>146</v>
      </c>
      <c r="E77" s="96">
        <v>0</v>
      </c>
      <c r="F77" s="96">
        <v>1426857.54</v>
      </c>
      <c r="G77" s="96">
        <v>59979</v>
      </c>
      <c r="H77" s="87">
        <f>SUM(E77:G77)</f>
        <v>1486836.54</v>
      </c>
    </row>
    <row r="78" spans="2:10" s="6" customFormat="1" ht="11.25">
      <c r="B78" s="90" t="s">
        <v>147</v>
      </c>
      <c r="C78" s="83" t="s">
        <v>134</v>
      </c>
      <c r="D78" s="91" t="s">
        <v>148</v>
      </c>
      <c r="E78" s="96">
        <v>0</v>
      </c>
      <c r="F78" s="96">
        <v>60465.4</v>
      </c>
      <c r="G78" s="96">
        <v>98920</v>
      </c>
      <c r="H78" s="87">
        <f>SUM(E78:G78)</f>
        <v>159385.4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149</v>
      </c>
      <c r="C80" s="43" t="s">
        <v>136</v>
      </c>
      <c r="D80" s="44" t="s">
        <v>150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151</v>
      </c>
    </row>
    <row r="84" spans="2:10" s="6" customFormat="1" ht="12.2" customHeight="1">
      <c r="B84" s="101"/>
      <c r="C84" s="22" t="s">
        <v>41</v>
      </c>
      <c r="D84" s="188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89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0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152</v>
      </c>
      <c r="C88" s="38" t="s">
        <v>144</v>
      </c>
      <c r="D88" s="39" t="s">
        <v>153</v>
      </c>
      <c r="E88" s="75">
        <f>SUM(E89:E90)</f>
        <v>0</v>
      </c>
      <c r="F88" s="75">
        <f>SUM(F89:F90)</f>
        <v>441681</v>
      </c>
      <c r="G88" s="75">
        <f>SUM(G89:G90)</f>
        <v>0</v>
      </c>
      <c r="H88" s="76">
        <f>SUM(H89:H90)</f>
        <v>441681</v>
      </c>
    </row>
    <row r="89" spans="2:10" s="6" customFormat="1" ht="11.25">
      <c r="B89" s="90" t="s">
        <v>154</v>
      </c>
      <c r="C89" s="83" t="s">
        <v>144</v>
      </c>
      <c r="D89" s="91" t="s">
        <v>155</v>
      </c>
      <c r="E89" s="96">
        <v>0</v>
      </c>
      <c r="F89" s="96">
        <v>441681</v>
      </c>
      <c r="G89" s="96">
        <v>0</v>
      </c>
      <c r="H89" s="87">
        <f>SUM(E89:G89)</f>
        <v>441681</v>
      </c>
    </row>
    <row r="90" spans="2:10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10" s="6" customFormat="1" ht="15" customHeight="1">
      <c r="B91" s="109" t="s">
        <v>156</v>
      </c>
      <c r="C91" s="43" t="s">
        <v>157</v>
      </c>
      <c r="D91" s="44"/>
      <c r="E91" s="88">
        <f>E94+E129</f>
        <v>0</v>
      </c>
      <c r="F91" s="88">
        <f>F94+F129</f>
        <v>3829127.8800000018</v>
      </c>
      <c r="G91" s="88">
        <f>G94+G129</f>
        <v>-100060.90000000001</v>
      </c>
      <c r="H91" s="89">
        <f>H94+H129</f>
        <v>3729066.9799999958</v>
      </c>
    </row>
    <row r="92" spans="2:10" s="6" customFormat="1" ht="15" customHeight="1">
      <c r="B92" s="42" t="s">
        <v>158</v>
      </c>
      <c r="C92" s="43" t="s">
        <v>159</v>
      </c>
      <c r="D92" s="44"/>
      <c r="E92" s="110">
        <f>E17-E50</f>
        <v>0</v>
      </c>
      <c r="F92" s="110">
        <f>F17-F50</f>
        <v>3829127.879999999</v>
      </c>
      <c r="G92" s="110">
        <f>G17-G50</f>
        <v>-98865.900000000009</v>
      </c>
      <c r="H92" s="111">
        <f>H17-H50</f>
        <v>3730261.9800000004</v>
      </c>
    </row>
    <row r="93" spans="2:10" s="6" customFormat="1" ht="15" customHeight="1">
      <c r="B93" s="42" t="s">
        <v>160</v>
      </c>
      <c r="C93" s="43" t="s">
        <v>161</v>
      </c>
      <c r="D93" s="44"/>
      <c r="E93" s="92">
        <v>0</v>
      </c>
      <c r="F93" s="96">
        <v>0</v>
      </c>
      <c r="G93" s="96">
        <v>1195</v>
      </c>
      <c r="H93" s="87">
        <f>SUM(E93:G93)</f>
        <v>1195</v>
      </c>
    </row>
    <row r="94" spans="2:10" s="6" customFormat="1" ht="22.5">
      <c r="B94" s="109" t="s">
        <v>162</v>
      </c>
      <c r="C94" s="43" t="s">
        <v>163</v>
      </c>
      <c r="D94" s="44"/>
      <c r="E94" s="94">
        <f>E95+E98+E101+E104+E111+E114+E117+E128+E125</f>
        <v>0</v>
      </c>
      <c r="F94" s="94">
        <f>F95+F98+F101+F104+F111+F114+F117+F128+F125</f>
        <v>4359603.3</v>
      </c>
      <c r="G94" s="94">
        <f>G95+G98+G101+G104+G111+G114+G117+G128+G125</f>
        <v>-98920</v>
      </c>
      <c r="H94" s="95">
        <f>H95+H98+H101+H104+H111+H114+H117+H128+H125</f>
        <v>4260683.3</v>
      </c>
    </row>
    <row r="95" spans="2:10" s="6" customFormat="1" ht="15" customHeight="1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3547252.31</v>
      </c>
      <c r="G95" s="88">
        <f>G96-G97</f>
        <v>0</v>
      </c>
      <c r="H95" s="89">
        <f>H96-H97</f>
        <v>3547252.31</v>
      </c>
    </row>
    <row r="96" spans="2:10" s="6" customFormat="1" ht="11.25">
      <c r="B96" s="112" t="s">
        <v>166</v>
      </c>
      <c r="C96" s="43" t="s">
        <v>167</v>
      </c>
      <c r="D96" s="44" t="s">
        <v>163</v>
      </c>
      <c r="E96" s="96">
        <v>0</v>
      </c>
      <c r="F96" s="96">
        <v>4992320.25</v>
      </c>
      <c r="G96" s="96">
        <v>59979</v>
      </c>
      <c r="H96" s="87">
        <f>SUM(E96:G96)</f>
        <v>5052299.25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>
        <v>0</v>
      </c>
      <c r="F97" s="96">
        <v>1445067.94</v>
      </c>
      <c r="G97" s="96">
        <v>59979</v>
      </c>
      <c r="H97" s="87">
        <f>SUM(E97:G97)</f>
        <v>1505046.94</v>
      </c>
    </row>
    <row r="98" spans="2:10" s="6" customFormat="1" ht="12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178</v>
      </c>
      <c r="C101" s="43" t="s">
        <v>179</v>
      </c>
      <c r="D101" s="44"/>
      <c r="E101" s="88">
        <f>E102-E103</f>
        <v>0</v>
      </c>
      <c r="F101" s="88">
        <f>F102-F103</f>
        <v>827142.03</v>
      </c>
      <c r="G101" s="88">
        <f>G102-G103</f>
        <v>0</v>
      </c>
      <c r="H101" s="89">
        <f>H102-H103</f>
        <v>827142.03</v>
      </c>
    </row>
    <row r="102" spans="2:10" s="6" customFormat="1" ht="11.25">
      <c r="B102" s="112" t="s">
        <v>180</v>
      </c>
      <c r="C102" s="43" t="s">
        <v>181</v>
      </c>
      <c r="D102" s="44" t="s">
        <v>172</v>
      </c>
      <c r="E102" s="96">
        <v>0</v>
      </c>
      <c r="F102" s="96">
        <v>827142.03</v>
      </c>
      <c r="G102" s="96">
        <v>0</v>
      </c>
      <c r="H102" s="87">
        <f>SUM(E102:G102)</f>
        <v>827142.03</v>
      </c>
    </row>
    <row r="103" spans="2:10" s="6" customFormat="1" ht="11.25">
      <c r="B103" s="112" t="s">
        <v>182</v>
      </c>
      <c r="C103" s="43" t="s">
        <v>183</v>
      </c>
      <c r="D103" s="44" t="s">
        <v>184</v>
      </c>
      <c r="E103" s="96"/>
      <c r="F103" s="96"/>
      <c r="G103" s="96"/>
      <c r="H103" s="87">
        <f>SUM(E103:G103)</f>
        <v>0</v>
      </c>
    </row>
    <row r="104" spans="2:10" s="6" customFormat="1" ht="12">
      <c r="B104" s="42" t="s">
        <v>185</v>
      </c>
      <c r="C104" s="43" t="s">
        <v>186</v>
      </c>
      <c r="D104" s="44"/>
      <c r="E104" s="88">
        <f>E105-E108</f>
        <v>0</v>
      </c>
      <c r="F104" s="88">
        <f>F105-F108</f>
        <v>-14791.04</v>
      </c>
      <c r="G104" s="88">
        <f>G105-G108</f>
        <v>-98920</v>
      </c>
      <c r="H104" s="89">
        <f>H105-H108</f>
        <v>-113711.04000000001</v>
      </c>
    </row>
    <row r="105" spans="2:10" s="6" customFormat="1" ht="11.25">
      <c r="B105" s="112" t="s">
        <v>187</v>
      </c>
      <c r="C105" s="43" t="s">
        <v>188</v>
      </c>
      <c r="D105" s="44" t="s">
        <v>189</v>
      </c>
      <c r="E105" s="92">
        <v>0</v>
      </c>
      <c r="F105" s="92">
        <v>46162</v>
      </c>
      <c r="G105" s="92">
        <v>1430</v>
      </c>
      <c r="H105" s="87">
        <f>SUM(E105:G105)</f>
        <v>47592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190</v>
      </c>
      <c r="C108" s="43" t="s">
        <v>191</v>
      </c>
      <c r="D108" s="44" t="s">
        <v>192</v>
      </c>
      <c r="E108" s="92">
        <v>0</v>
      </c>
      <c r="F108" s="92">
        <v>60953.04</v>
      </c>
      <c r="G108" s="92">
        <v>100350</v>
      </c>
      <c r="H108" s="87">
        <f>SUM(E108:G108)</f>
        <v>161303.04000000001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193</v>
      </c>
      <c r="C111" s="43" t="s">
        <v>194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195</v>
      </c>
      <c r="C112" s="43" t="s">
        <v>196</v>
      </c>
      <c r="D112" s="44" t="s">
        <v>179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200</v>
      </c>
      <c r="C114" s="113" t="s">
        <v>201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202</v>
      </c>
      <c r="C115" s="43" t="s">
        <v>203</v>
      </c>
      <c r="D115" s="44" t="s">
        <v>186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204</v>
      </c>
      <c r="C116" s="43" t="s">
        <v>205</v>
      </c>
      <c r="D116" s="44" t="s">
        <v>206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207</v>
      </c>
      <c r="C117" s="118" t="s">
        <v>208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209</v>
      </c>
    </row>
    <row r="119" spans="2:8" s="6" customFormat="1" ht="12" customHeight="1">
      <c r="B119" s="101"/>
      <c r="C119" s="22" t="s">
        <v>41</v>
      </c>
      <c r="D119" s="188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89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0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210</v>
      </c>
      <c r="C123" s="124" t="s">
        <v>211</v>
      </c>
      <c r="D123" s="125" t="s">
        <v>212</v>
      </c>
      <c r="E123" s="126">
        <v>0</v>
      </c>
      <c r="F123" s="126">
        <v>19198409.719999999</v>
      </c>
      <c r="G123" s="126">
        <v>55488.7</v>
      </c>
      <c r="H123" s="127">
        <f>SUM(E123:G123)</f>
        <v>19253898.419999998</v>
      </c>
    </row>
    <row r="124" spans="2:8" s="6" customFormat="1" ht="11.25">
      <c r="B124" s="128" t="s">
        <v>213</v>
      </c>
      <c r="C124" s="129" t="s">
        <v>214</v>
      </c>
      <c r="D124" s="130" t="s">
        <v>215</v>
      </c>
      <c r="E124" s="64">
        <v>0</v>
      </c>
      <c r="F124" s="64">
        <v>19198409.719999999</v>
      </c>
      <c r="G124" s="64">
        <v>55488.7</v>
      </c>
      <c r="H124" s="59">
        <f>SUM(E124:G124)</f>
        <v>19253898.419999998</v>
      </c>
    </row>
    <row r="125" spans="2:8" s="6" customFormat="1" ht="12">
      <c r="B125" s="42" t="s">
        <v>216</v>
      </c>
      <c r="C125" s="113" t="s">
        <v>217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218</v>
      </c>
      <c r="C126" s="43" t="s">
        <v>219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213</v>
      </c>
      <c r="C127" s="43" t="s">
        <v>220</v>
      </c>
      <c r="D127" s="44" t="s">
        <v>215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221</v>
      </c>
      <c r="C128" s="129" t="s">
        <v>222</v>
      </c>
      <c r="D128" s="130" t="s">
        <v>215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223</v>
      </c>
      <c r="C129" s="129" t="s">
        <v>224</v>
      </c>
      <c r="D129" s="130"/>
      <c r="E129" s="132">
        <f>E130-E154</f>
        <v>0</v>
      </c>
      <c r="F129" s="132">
        <f>F130-F154</f>
        <v>-530475.41999999806</v>
      </c>
      <c r="G129" s="132">
        <f>G130-G154</f>
        <v>-1140.9000000000087</v>
      </c>
      <c r="H129" s="133">
        <f>H130-H154</f>
        <v>-531616.32000000402</v>
      </c>
    </row>
    <row r="130" spans="2:8" s="6" customFormat="1" ht="22.5">
      <c r="B130" s="134" t="s">
        <v>225</v>
      </c>
      <c r="C130" s="129" t="s">
        <v>226</v>
      </c>
      <c r="D130" s="130"/>
      <c r="E130" s="135">
        <f>E131+E134+E137+E140+E143+E146</f>
        <v>-560053.18000000005</v>
      </c>
      <c r="F130" s="135">
        <f>F131+F134+F137+F140+F143+F146</f>
        <v>-20461011.82</v>
      </c>
      <c r="G130" s="135">
        <f>G131+G134+G137+G140+G143+G146</f>
        <v>45653.289999999994</v>
      </c>
      <c r="H130" s="136">
        <f>H131+H134+H137+H140+H143+H146</f>
        <v>-20975411.710000005</v>
      </c>
    </row>
    <row r="131" spans="2:8" s="6" customFormat="1" ht="12">
      <c r="B131" s="42" t="s">
        <v>227</v>
      </c>
      <c r="C131" s="129" t="s">
        <v>228</v>
      </c>
      <c r="D131" s="130"/>
      <c r="E131" s="45">
        <f>E132-E133</f>
        <v>0</v>
      </c>
      <c r="F131" s="45">
        <f>F132-F133</f>
        <v>9162</v>
      </c>
      <c r="G131" s="45">
        <f>G132-G133</f>
        <v>46865.289999999994</v>
      </c>
      <c r="H131" s="46">
        <f>H132-H133</f>
        <v>56027.289999999106</v>
      </c>
    </row>
    <row r="132" spans="2:8" s="6" customFormat="1" ht="11.25">
      <c r="B132" s="128" t="s">
        <v>229</v>
      </c>
      <c r="C132" s="129" t="s">
        <v>230</v>
      </c>
      <c r="D132" s="130" t="s">
        <v>231</v>
      </c>
      <c r="E132" s="64">
        <v>283926.5</v>
      </c>
      <c r="F132" s="64">
        <v>19291492.530000001</v>
      </c>
      <c r="G132" s="64">
        <v>162123.25</v>
      </c>
      <c r="H132" s="59">
        <f>SUM(E132:G132)</f>
        <v>19737542.280000001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2">
        <v>283926.5</v>
      </c>
      <c r="F133" s="62">
        <v>19282330.530000001</v>
      </c>
      <c r="G133" s="62">
        <v>115257.96</v>
      </c>
      <c r="H133" s="59">
        <f>SUM(E133:G133)</f>
        <v>19681514.990000002</v>
      </c>
    </row>
    <row r="134" spans="2:8" s="6" customFormat="1" ht="12">
      <c r="B134" s="117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199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243</v>
      </c>
      <c r="C138" s="129" t="s">
        <v>244</v>
      </c>
      <c r="D138" s="130" t="s">
        <v>245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249</v>
      </c>
      <c r="C140" s="129" t="s">
        <v>250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251</v>
      </c>
      <c r="C141" s="129" t="s">
        <v>252</v>
      </c>
      <c r="D141" s="130" t="s">
        <v>253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257</v>
      </c>
      <c r="C143" s="129" t="s">
        <v>258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259</v>
      </c>
      <c r="C144" s="129" t="s">
        <v>260</v>
      </c>
      <c r="D144" s="130" t="s">
        <v>261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265</v>
      </c>
      <c r="C146" s="129" t="s">
        <v>266</v>
      </c>
      <c r="D146" s="130"/>
      <c r="E146" s="45">
        <f>E147-E148</f>
        <v>-560053.18000000005</v>
      </c>
      <c r="F146" s="45">
        <f>F147-F148</f>
        <v>-20470173.82</v>
      </c>
      <c r="G146" s="45">
        <f>G147-G148</f>
        <v>-1212</v>
      </c>
      <c r="H146" s="46">
        <f>H147-H148</f>
        <v>-21031439.000000004</v>
      </c>
    </row>
    <row r="147" spans="2:11" s="6" customFormat="1" ht="11.25">
      <c r="B147" s="128" t="s">
        <v>267</v>
      </c>
      <c r="C147" s="129" t="s">
        <v>268</v>
      </c>
      <c r="D147" s="130" t="s">
        <v>269</v>
      </c>
      <c r="E147" s="64">
        <v>189347.96</v>
      </c>
      <c r="F147" s="64">
        <v>1461023.44</v>
      </c>
      <c r="G147" s="64">
        <v>56510.8</v>
      </c>
      <c r="H147" s="59">
        <f>SUM(E147:G147)</f>
        <v>1706882.2</v>
      </c>
    </row>
    <row r="148" spans="2:11" s="6" customFormat="1" ht="12" thickBot="1">
      <c r="B148" s="128" t="s">
        <v>270</v>
      </c>
      <c r="C148" s="137" t="s">
        <v>271</v>
      </c>
      <c r="D148" s="138" t="s">
        <v>272</v>
      </c>
      <c r="E148" s="139">
        <v>749401.14</v>
      </c>
      <c r="F148" s="139">
        <v>21931197.260000002</v>
      </c>
      <c r="G148" s="139">
        <v>57722.8</v>
      </c>
      <c r="H148" s="69">
        <f>SUM(E148:G148)</f>
        <v>22738321.200000003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273</v>
      </c>
    </row>
    <row r="150" spans="2:11" s="6" customFormat="1" ht="9.9499999999999993" customHeight="1">
      <c r="B150" s="21"/>
      <c r="C150" s="22" t="s">
        <v>41</v>
      </c>
      <c r="D150" s="188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89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0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274</v>
      </c>
      <c r="C154" s="38" t="s">
        <v>231</v>
      </c>
      <c r="D154" s="39"/>
      <c r="E154" s="141">
        <f>E155+E158+E161+E164+E165</f>
        <v>-560053.18000000005</v>
      </c>
      <c r="F154" s="141">
        <f>F155+F158+F161+F164+F165</f>
        <v>-19930536.400000002</v>
      </c>
      <c r="G154" s="141">
        <f>G155+G158+G161+G164+G165</f>
        <v>46794.19</v>
      </c>
      <c r="H154" s="142">
        <f>H155+H158+H161+H164+H165</f>
        <v>-20443795.390000001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282</v>
      </c>
      <c r="C158" s="43" t="s">
        <v>245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283</v>
      </c>
      <c r="C159" s="43" t="s">
        <v>284</v>
      </c>
      <c r="D159" s="44" t="s">
        <v>285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289</v>
      </c>
      <c r="C161" s="43" t="s">
        <v>253</v>
      </c>
      <c r="D161" s="44"/>
      <c r="E161" s="88">
        <f>E162-E163</f>
        <v>0</v>
      </c>
      <c r="F161" s="88">
        <f>F162-F163</f>
        <v>14745.300000000745</v>
      </c>
      <c r="G161" s="88">
        <f>G162-G163</f>
        <v>46794.19</v>
      </c>
      <c r="H161" s="89">
        <f>H162-H163</f>
        <v>61539.490000002086</v>
      </c>
      <c r="I161" s="144"/>
      <c r="J161" s="143"/>
      <c r="K161" s="143"/>
    </row>
    <row r="162" spans="2:11" s="145" customFormat="1" ht="11.25">
      <c r="B162" s="112" t="s">
        <v>290</v>
      </c>
      <c r="C162" s="43" t="s">
        <v>291</v>
      </c>
      <c r="D162" s="44" t="s">
        <v>292</v>
      </c>
      <c r="E162" s="96">
        <v>283926.5</v>
      </c>
      <c r="F162" s="96">
        <v>26055320.52</v>
      </c>
      <c r="G162" s="96">
        <v>180551.1</v>
      </c>
      <c r="H162" s="87">
        <f>SUM(E162:G162)</f>
        <v>26519798.120000001</v>
      </c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283926.5</v>
      </c>
      <c r="F163" s="96">
        <v>26040575.219999999</v>
      </c>
      <c r="G163" s="96">
        <v>133756.91</v>
      </c>
      <c r="H163" s="87">
        <f>SUM(E163:G163)</f>
        <v>26458258.629999999</v>
      </c>
    </row>
    <row r="164" spans="2:11" s="145" customFormat="1" ht="12">
      <c r="B164" s="117" t="s">
        <v>296</v>
      </c>
      <c r="C164" s="43" t="s">
        <v>261</v>
      </c>
      <c r="D164" s="44" t="s">
        <v>215</v>
      </c>
      <c r="E164" s="96">
        <v>-560053.18000000005</v>
      </c>
      <c r="F164" s="96">
        <v>-19645424.010000002</v>
      </c>
      <c r="G164" s="96">
        <v>0</v>
      </c>
      <c r="H164" s="87">
        <f>SUM(E164:G164)</f>
        <v>-20205477.190000001</v>
      </c>
    </row>
    <row r="165" spans="2:11" s="145" customFormat="1" ht="12.75" thickBot="1">
      <c r="B165" s="117" t="s">
        <v>297</v>
      </c>
      <c r="C165" s="118" t="s">
        <v>269</v>
      </c>
      <c r="D165" s="146" t="s">
        <v>215</v>
      </c>
      <c r="E165" s="147">
        <v>0</v>
      </c>
      <c r="F165" s="147">
        <v>-299857.69</v>
      </c>
      <c r="G165" s="147">
        <v>0</v>
      </c>
      <c r="H165" s="100">
        <f>SUM(E165:G165)</f>
        <v>-299857.69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298</v>
      </c>
      <c r="C167" s="181" t="s">
        <v>299</v>
      </c>
      <c r="D167" s="181"/>
      <c r="E167" s="181"/>
      <c r="F167" s="155" t="s">
        <v>300</v>
      </c>
      <c r="G167" s="156"/>
      <c r="H167" s="198" t="s">
        <v>323</v>
      </c>
      <c r="J167" s="148"/>
      <c r="K167" s="148"/>
    </row>
    <row r="168" spans="2:11" s="145" customFormat="1" ht="10.5" customHeight="1">
      <c r="B168" s="157" t="s">
        <v>301</v>
      </c>
      <c r="C168" s="182" t="s">
        <v>302</v>
      </c>
      <c r="D168" s="182"/>
      <c r="E168" s="182"/>
      <c r="G168" s="157" t="s">
        <v>303</v>
      </c>
      <c r="H168" s="158" t="s">
        <v>302</v>
      </c>
      <c r="J168" s="148"/>
      <c r="K168" s="148"/>
    </row>
    <row r="169" spans="2:11" s="145" customFormat="1" ht="30" customHeight="1">
      <c r="B169" s="159"/>
      <c r="C169" s="159"/>
      <c r="D169" s="159"/>
      <c r="G169" s="159"/>
    </row>
    <row r="170" spans="2:11" s="145" customFormat="1" ht="22.5" customHeight="1">
      <c r="B170" s="160" t="s">
        <v>304</v>
      </c>
      <c r="C170" s="187" t="s">
        <v>305</v>
      </c>
      <c r="D170" s="187"/>
      <c r="E170" s="187"/>
      <c r="F170" s="187"/>
      <c r="G170" s="187"/>
      <c r="H170" s="187"/>
    </row>
    <row r="171" spans="2:11" s="145" customFormat="1" ht="9.75" customHeight="1">
      <c r="B171" s="148"/>
      <c r="C171" s="182" t="s">
        <v>306</v>
      </c>
      <c r="D171" s="182"/>
      <c r="E171" s="182"/>
      <c r="F171" s="182"/>
      <c r="G171" s="182"/>
      <c r="H171" s="182"/>
    </row>
    <row r="172" spans="2:11" s="199" customFormat="1" ht="22.5" customHeight="1">
      <c r="B172" s="200" t="s">
        <v>307</v>
      </c>
      <c r="C172" s="201" t="s">
        <v>324</v>
      </c>
      <c r="D172" s="201"/>
      <c r="E172" s="201"/>
      <c r="F172" s="202"/>
      <c r="G172" s="201" t="s">
        <v>325</v>
      </c>
      <c r="H172" s="201"/>
      <c r="I172" s="203"/>
      <c r="J172" s="203"/>
    </row>
    <row r="173" spans="2:11" s="204" customFormat="1" ht="15" customHeight="1">
      <c r="B173" s="205" t="s">
        <v>308</v>
      </c>
      <c r="C173" s="206" t="s">
        <v>309</v>
      </c>
      <c r="D173" s="206"/>
      <c r="E173" s="206"/>
      <c r="F173" s="207" t="s">
        <v>303</v>
      </c>
      <c r="G173" s="206" t="s">
        <v>302</v>
      </c>
      <c r="H173" s="206"/>
    </row>
    <row r="174" spans="2:11" s="208" customFormat="1" ht="23.25" customHeight="1">
      <c r="B174" s="209" t="s">
        <v>310</v>
      </c>
      <c r="C174" s="201" t="s">
        <v>326</v>
      </c>
      <c r="D174" s="201"/>
      <c r="E174" s="201"/>
      <c r="F174" s="201" t="s">
        <v>327</v>
      </c>
      <c r="G174" s="201"/>
      <c r="H174" s="198" t="s">
        <v>328</v>
      </c>
    </row>
    <row r="175" spans="2:11" s="210" customFormat="1" ht="15" customHeight="1">
      <c r="B175" s="207" t="s">
        <v>301</v>
      </c>
      <c r="C175" s="206" t="s">
        <v>309</v>
      </c>
      <c r="D175" s="206"/>
      <c r="E175" s="206"/>
      <c r="F175" s="206" t="s">
        <v>302</v>
      </c>
      <c r="G175" s="206"/>
      <c r="H175" s="207" t="s">
        <v>311</v>
      </c>
    </row>
    <row r="176" spans="2:11" s="208" customFormat="1">
      <c r="B176" s="209"/>
      <c r="C176" s="209"/>
      <c r="D176" s="209"/>
      <c r="E176" s="199"/>
      <c r="F176" s="199"/>
      <c r="G176" s="209"/>
      <c r="H176" s="209"/>
    </row>
    <row r="177" spans="2:8" s="208" customFormat="1" ht="14.25" customHeight="1">
      <c r="B177" s="211" t="s">
        <v>329</v>
      </c>
      <c r="C177" s="212"/>
      <c r="D177" s="212"/>
      <c r="E177" s="212"/>
      <c r="F177" s="213"/>
      <c r="G177" s="213"/>
      <c r="H177" s="213"/>
    </row>
    <row r="178" spans="2:8" s="3" customFormat="1" ht="14.25" customHeight="1">
      <c r="B178" s="162"/>
      <c r="C178" s="159"/>
      <c r="D178" s="159"/>
      <c r="E178" s="154"/>
      <c r="F178" s="163"/>
      <c r="G178" s="163"/>
      <c r="H178" s="163"/>
    </row>
    <row r="179" spans="2:8" s="3" customFormat="1" ht="13.5" hidden="1" customHeight="1" thickBot="1">
      <c r="B179" s="164"/>
      <c r="C179" s="164"/>
      <c r="D179" s="164"/>
      <c r="E179" s="164"/>
      <c r="F179" s="164"/>
      <c r="G179" s="161"/>
      <c r="H179" s="161"/>
    </row>
    <row r="180" spans="2:8" s="3" customFormat="1" ht="48.75" hidden="1" customHeight="1" thickTop="1" thickBot="1">
      <c r="B180" s="1"/>
      <c r="C180" s="183"/>
      <c r="D180" s="184"/>
      <c r="E180" s="184"/>
      <c r="F180" s="185" t="s">
        <v>312</v>
      </c>
      <c r="G180" s="185"/>
      <c r="H180" s="186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77" t="s">
        <v>313</v>
      </c>
      <c r="D182" s="178"/>
      <c r="E182" s="178"/>
      <c r="F182" s="179"/>
      <c r="G182" s="179"/>
      <c r="H182" s="180"/>
    </row>
    <row r="183" spans="2:8" s="3" customFormat="1" hidden="1">
      <c r="B183" s="1"/>
      <c r="C183" s="167" t="s">
        <v>314</v>
      </c>
      <c r="D183" s="168"/>
      <c r="E183" s="168"/>
      <c r="F183" s="169"/>
      <c r="G183" s="169"/>
      <c r="H183" s="170"/>
    </row>
    <row r="184" spans="2:8" s="3" customFormat="1" hidden="1">
      <c r="B184" s="1"/>
      <c r="C184" s="167" t="s">
        <v>315</v>
      </c>
      <c r="D184" s="168"/>
      <c r="E184" s="168"/>
      <c r="F184" s="171"/>
      <c r="G184" s="171"/>
      <c r="H184" s="172"/>
    </row>
    <row r="185" spans="2:8" s="3" customFormat="1" hidden="1">
      <c r="B185" s="1"/>
      <c r="C185" s="167" t="s">
        <v>316</v>
      </c>
      <c r="D185" s="168"/>
      <c r="E185" s="168"/>
      <c r="F185" s="171"/>
      <c r="G185" s="171"/>
      <c r="H185" s="172"/>
    </row>
    <row r="186" spans="2:8" s="3" customFormat="1" hidden="1">
      <c r="B186" s="1"/>
      <c r="C186" s="167" t="s">
        <v>317</v>
      </c>
      <c r="D186" s="168"/>
      <c r="E186" s="168"/>
      <c r="F186" s="171"/>
      <c r="G186" s="171"/>
      <c r="H186" s="172"/>
    </row>
    <row r="187" spans="2:8" s="3" customFormat="1" hidden="1">
      <c r="B187" s="1"/>
      <c r="C187" s="167" t="s">
        <v>318</v>
      </c>
      <c r="D187" s="168"/>
      <c r="E187" s="168"/>
      <c r="F187" s="169"/>
      <c r="G187" s="169"/>
      <c r="H187" s="170"/>
    </row>
    <row r="188" spans="2:8" s="3" customFormat="1" hidden="1">
      <c r="B188" s="1"/>
      <c r="C188" s="167" t="s">
        <v>319</v>
      </c>
      <c r="D188" s="168"/>
      <c r="E188" s="168"/>
      <c r="F188" s="169"/>
      <c r="G188" s="169"/>
      <c r="H188" s="170"/>
    </row>
    <row r="189" spans="2:8" s="3" customFormat="1" hidden="1">
      <c r="B189" s="1"/>
      <c r="C189" s="167" t="s">
        <v>320</v>
      </c>
      <c r="D189" s="168"/>
      <c r="E189" s="168"/>
      <c r="F189" s="171"/>
      <c r="G189" s="171"/>
      <c r="H189" s="172"/>
    </row>
    <row r="190" spans="2:8" s="3" customFormat="1" ht="15.75" hidden="1" thickBot="1">
      <c r="B190" s="1"/>
      <c r="C190" s="173" t="s">
        <v>321</v>
      </c>
      <c r="D190" s="174"/>
      <c r="E190" s="174"/>
      <c r="F190" s="175"/>
      <c r="G190" s="175"/>
      <c r="H190" s="176"/>
    </row>
    <row r="191" spans="2:8" s="3" customFormat="1" ht="4.5" hidden="1" customHeight="1" thickTop="1">
      <c r="B191" s="1"/>
      <c r="C191" s="165"/>
      <c r="D191" s="165"/>
      <c r="E191" s="165"/>
      <c r="F191" s="166"/>
      <c r="G191" s="166"/>
      <c r="H191" s="166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6">
    <mergeCell ref="C8:F9"/>
    <mergeCell ref="B177:E177"/>
    <mergeCell ref="B2:G2"/>
    <mergeCell ref="D4:E4"/>
    <mergeCell ref="C5:F5"/>
    <mergeCell ref="C6:F6"/>
    <mergeCell ref="C7:F7"/>
    <mergeCell ref="C173:E173"/>
    <mergeCell ref="G173:H173"/>
    <mergeCell ref="D13:D15"/>
    <mergeCell ref="D38:D40"/>
    <mergeCell ref="D84:D86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1496062992125984" right="0.31496062992125984" top="0.78740157480314965" bottom="0.39370078740157483" header="0.19685039370078741" footer="0.19685039370078741"/>
  <pageSetup paperSize="9" scale="90" fitToHeight="2" orientation="landscape" blackAndWhite="1" r:id="rId1"/>
  <headerFooter alignWithMargins="0"/>
  <rowBreaks count="5" manualBreakCount="5">
    <brk id="36" max="16383" man="1"/>
    <brk id="82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'0503721'!TR_30200296437_2365586133</vt:lpstr>
      <vt:lpstr>'0503721'!TR_30200296437_2365586134</vt:lpstr>
      <vt:lpstr>'0503721'!TR_30200296447</vt:lpstr>
      <vt:lpstr>'0503721'!TR_30200296457_2365586156</vt:lpstr>
      <vt:lpstr>'0503721'!TR_30200296467</vt:lpstr>
      <vt:lpstr>'0503721'!TR_30200296477</vt:lpstr>
      <vt:lpstr>'0503721'!TR_30200296487</vt:lpstr>
      <vt:lpstr>'0503721'!TR_30200296497_2365586132</vt:lpstr>
      <vt:lpstr>'0503721'!TR_30200296507_2365586144</vt:lpstr>
      <vt:lpstr>'0503721'!TR_30200296507_2365586145</vt:lpstr>
      <vt:lpstr>'0503721'!TR_30200296507_2365586146</vt:lpstr>
      <vt:lpstr>'0503721'!TR_30200296517_2365586154</vt:lpstr>
      <vt:lpstr>'0503721'!TR_30200296517_2365586155</vt:lpstr>
      <vt:lpstr>'0503721'!TR_30200296527_2365586122</vt:lpstr>
      <vt:lpstr>'0503721'!TR_30200296537</vt:lpstr>
      <vt:lpstr>'0503721'!TR_30200296547_2365586147</vt:lpstr>
      <vt:lpstr>'0503721'!TR_30200296547_2365586148</vt:lpstr>
      <vt:lpstr>'0503721'!TR_30200296547_2365586149</vt:lpstr>
      <vt:lpstr>'0503721'!TR_30200296547_2365586150</vt:lpstr>
      <vt:lpstr>'0503721'!TR_30200296557</vt:lpstr>
      <vt:lpstr>'0503721'!TR_30200296567</vt:lpstr>
      <vt:lpstr>'0503721'!TR_30200296577_2365586151</vt:lpstr>
      <vt:lpstr>'0503721'!TR_30200296577_2365586152</vt:lpstr>
      <vt:lpstr>'0503721'!TR_30200296577_2365586153</vt:lpstr>
      <vt:lpstr>'0503721'!TR_30200296587_2365586138</vt:lpstr>
      <vt:lpstr>'0503721'!TR_30200296587_2365586139</vt:lpstr>
      <vt:lpstr>'0503721'!TR_30200296587_2365586141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2024-03-22T07:55:15Z</cp:lastPrinted>
  <dcterms:created xsi:type="dcterms:W3CDTF">2024-03-14T11:36:13Z</dcterms:created>
  <dcterms:modified xsi:type="dcterms:W3CDTF">2024-03-22T07:55:16Z</dcterms:modified>
</cp:coreProperties>
</file>